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5" windowHeight="7860" activeTab="0"/>
  </bookViews>
  <sheets>
    <sheet name="Sales Constraint Analysis" sheetId="1" r:id="rId1"/>
  </sheets>
  <definedNames>
    <definedName name="_xlnm.Print_Area" localSheetId="0">'Sales Constraint Analysis'!$A$1:$M$34</definedName>
  </definedNames>
  <calcPr fullCalcOnLoad="1"/>
</workbook>
</file>

<file path=xl/sharedStrings.xml><?xml version="1.0" encoding="utf-8"?>
<sst xmlns="http://schemas.openxmlformats.org/spreadsheetml/2006/main" count="20" uniqueCount="18">
  <si>
    <t>Sales People</t>
  </si>
  <si>
    <t>Deals Managed/Salesperson</t>
  </si>
  <si>
    <t>Capacity</t>
  </si>
  <si>
    <t>Close %</t>
  </si>
  <si>
    <t>Avg Sales Cycle</t>
  </si>
  <si>
    <t>months</t>
  </si>
  <si>
    <t>Avg Deal Size</t>
  </si>
  <si>
    <t>Launch Window</t>
  </si>
  <si>
    <t>Closed</t>
  </si>
  <si>
    <t>Hidden</t>
  </si>
  <si>
    <t>Worked</t>
  </si>
  <si>
    <t>Revenue</t>
  </si>
  <si>
    <t>Month 1</t>
  </si>
  <si>
    <t>Cumulative Revenue</t>
  </si>
  <si>
    <t>New Qualified Opportunities</t>
  </si>
  <si>
    <t>Total Qualified Opportunities</t>
  </si>
  <si>
    <t>Qualified Opportunities Held</t>
  </si>
  <si>
    <t>Fill in shaded boxes.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</si>
</sst>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9" fontId="40" fillId="0" borderId="0" xfId="0" applyNumberFormat="1" applyFont="1" applyAlignment="1">
      <alignment/>
    </xf>
    <xf numFmtId="43" fontId="40" fillId="0" borderId="0" xfId="42" applyFont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Alignment="1">
      <alignment horizontal="right"/>
    </xf>
    <xf numFmtId="9" fontId="41" fillId="0" borderId="0" xfId="0" applyNumberFormat="1" applyFont="1" applyAlignment="1">
      <alignment/>
    </xf>
    <xf numFmtId="165" fontId="41" fillId="0" borderId="0" xfId="44" applyNumberFormat="1" applyFont="1" applyAlignment="1">
      <alignment/>
    </xf>
    <xf numFmtId="165" fontId="41" fillId="0" borderId="0" xfId="0" applyNumberFormat="1" applyFont="1" applyAlignment="1">
      <alignment/>
    </xf>
    <xf numFmtId="165" fontId="40" fillId="0" borderId="0" xfId="44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43" fillId="23" borderId="10" xfId="52" applyFont="1" applyFill="1" applyBorder="1" applyAlignment="1">
      <alignment/>
    </xf>
    <xf numFmtId="9" fontId="43" fillId="23" borderId="10" xfId="52" applyNumberFormat="1" applyFont="1" applyFill="1" applyBorder="1" applyAlignment="1">
      <alignment/>
    </xf>
    <xf numFmtId="164" fontId="43" fillId="23" borderId="10" xfId="42" applyNumberFormat="1" applyFont="1" applyFill="1" applyBorder="1" applyAlignment="1">
      <alignment/>
    </xf>
    <xf numFmtId="165" fontId="43" fillId="23" borderId="10" xfId="52" applyNumberFormat="1" applyFont="1" applyFill="1" applyBorder="1" applyAlignment="1">
      <alignment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"/>
          <c:y val="0.21575"/>
          <c:w val="0.9235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'Sales Constraint Analysis'!$A$34</c:f>
              <c:strCache>
                <c:ptCount val="1"/>
                <c:pt idx="0">
                  <c:v>Cumulative Revenue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Constraint Analysis'!$B$34:$M$34</c:f>
              <c:numCache/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9"/>
                <c:y val="0.019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</xdr:row>
      <xdr:rowOff>38100</xdr:rowOff>
    </xdr:from>
    <xdr:to>
      <xdr:col>9</xdr:col>
      <xdr:colOff>390525</xdr:colOff>
      <xdr:row>9</xdr:row>
      <xdr:rowOff>95250</xdr:rowOff>
    </xdr:to>
    <xdr:graphicFrame>
      <xdr:nvGraphicFramePr>
        <xdr:cNvPr id="1" name="Chart 1"/>
        <xdr:cNvGraphicFramePr/>
      </xdr:nvGraphicFramePr>
      <xdr:xfrm>
        <a:off x="4114800" y="200025"/>
        <a:ext cx="451485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agmatic Colors">
      <a:dk1>
        <a:srgbClr val="000000"/>
      </a:dk1>
      <a:lt1>
        <a:sysClr val="window" lastClr="FFFFFF"/>
      </a:lt1>
      <a:dk2>
        <a:srgbClr val="0000FF"/>
      </a:dk2>
      <a:lt2>
        <a:srgbClr val="DDDDDD"/>
      </a:lt2>
      <a:accent1>
        <a:srgbClr val="33CC33"/>
      </a:accent1>
      <a:accent2>
        <a:srgbClr val="0000FF"/>
      </a:accent2>
      <a:accent3>
        <a:srgbClr val="993366"/>
      </a:accent3>
      <a:accent4>
        <a:srgbClr val="FFFF99"/>
      </a:accent4>
      <a:accent5>
        <a:srgbClr val="FF0000"/>
      </a:accent5>
      <a:accent6>
        <a:srgbClr val="FF6600"/>
      </a:accent6>
      <a:hlink>
        <a:srgbClr val="33CC33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pane xSplit="3" ySplit="12" topLeftCell="D10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3" sqref="B3"/>
    </sheetView>
  </sheetViews>
  <sheetFormatPr defaultColWidth="9.00390625" defaultRowHeight="14.25"/>
  <cols>
    <col min="1" max="1" width="23.125" style="2" customWidth="1"/>
    <col min="2" max="13" width="10.625" style="2" customWidth="1"/>
    <col min="14" max="14" width="4.625" style="2" customWidth="1"/>
    <col min="15" max="24" width="4.125" style="2" customWidth="1"/>
    <col min="25" max="16384" width="9.00390625" style="2" customWidth="1"/>
  </cols>
  <sheetData>
    <row r="1" spans="1:9" ht="12.75">
      <c r="A1" s="1"/>
      <c r="C1" s="3"/>
      <c r="D1" s="3"/>
      <c r="E1" s="3"/>
      <c r="F1" s="3"/>
      <c r="G1" s="3"/>
      <c r="H1" s="3"/>
      <c r="I1" s="3"/>
    </row>
    <row r="2" spans="2:9" ht="12.75">
      <c r="B2" s="19" t="s">
        <v>17</v>
      </c>
      <c r="C2" s="19"/>
      <c r="D2" s="3"/>
      <c r="E2" s="3"/>
      <c r="F2" s="3"/>
      <c r="G2" s="3"/>
      <c r="H2" s="3"/>
      <c r="I2" s="3"/>
    </row>
    <row r="3" spans="1:9" ht="12.75">
      <c r="A3" s="6" t="s">
        <v>0</v>
      </c>
      <c r="B3" s="15">
        <v>7</v>
      </c>
      <c r="C3" s="3"/>
      <c r="F3" s="3"/>
      <c r="G3" s="3"/>
      <c r="H3" s="3"/>
      <c r="I3" s="3"/>
    </row>
    <row r="4" spans="1:9" ht="12.75">
      <c r="A4" s="6" t="s">
        <v>1</v>
      </c>
      <c r="B4" s="15">
        <v>6</v>
      </c>
      <c r="C4" s="3"/>
      <c r="F4" s="4"/>
      <c r="G4" s="3"/>
      <c r="H4" s="4"/>
      <c r="I4" s="3"/>
    </row>
    <row r="5" spans="1:11" ht="12.75">
      <c r="A5" s="6" t="s">
        <v>2</v>
      </c>
      <c r="B5" s="5">
        <f>B4*B3</f>
        <v>42</v>
      </c>
      <c r="C5" s="3"/>
      <c r="F5" s="4"/>
      <c r="G5" s="3"/>
      <c r="H5" s="4"/>
      <c r="I5" s="3"/>
      <c r="K5" s="6"/>
    </row>
    <row r="6" spans="1:9" ht="12.75">
      <c r="A6" s="6" t="s">
        <v>3</v>
      </c>
      <c r="B6" s="16">
        <v>0.333</v>
      </c>
      <c r="C6" s="3"/>
      <c r="F6" s="4"/>
      <c r="G6" s="3"/>
      <c r="H6" s="3"/>
      <c r="I6" s="3"/>
    </row>
    <row r="7" spans="1:9" ht="12.75">
      <c r="A7" s="6" t="s">
        <v>4</v>
      </c>
      <c r="B7" s="17">
        <v>3</v>
      </c>
      <c r="C7" s="7" t="s">
        <v>5</v>
      </c>
      <c r="F7" s="3"/>
      <c r="G7" s="3"/>
      <c r="H7" s="3"/>
      <c r="I7" s="3"/>
    </row>
    <row r="8" spans="1:9" ht="12.75">
      <c r="A8" s="6" t="s">
        <v>6</v>
      </c>
      <c r="B8" s="18">
        <v>100000</v>
      </c>
      <c r="C8" s="3"/>
      <c r="F8" s="3"/>
      <c r="G8" s="3"/>
      <c r="H8" s="3"/>
      <c r="I8" s="3"/>
    </row>
    <row r="9" spans="1:9" ht="12.75">
      <c r="A9" s="6" t="s">
        <v>7</v>
      </c>
      <c r="B9" s="17">
        <v>9</v>
      </c>
      <c r="C9" s="7" t="s">
        <v>5</v>
      </c>
      <c r="F9" s="3"/>
      <c r="G9" s="3"/>
      <c r="H9" s="3"/>
      <c r="I9" s="3"/>
    </row>
    <row r="10" spans="1:9" ht="12.75">
      <c r="A10" s="8"/>
      <c r="B10" s="3"/>
      <c r="C10" s="3"/>
      <c r="D10" s="3"/>
      <c r="E10" s="3"/>
      <c r="F10" s="3"/>
      <c r="G10" s="3"/>
      <c r="H10" s="3"/>
      <c r="I10" s="3"/>
    </row>
    <row r="11" spans="1:13" ht="12.75">
      <c r="A11" s="12"/>
      <c r="B11" s="13" t="s">
        <v>12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</row>
    <row r="12" spans="1:13" ht="12.75">
      <c r="A12" s="13" t="s">
        <v>14</v>
      </c>
      <c r="B12" s="15">
        <v>15</v>
      </c>
      <c r="C12" s="15">
        <v>15</v>
      </c>
      <c r="D12" s="15">
        <v>15</v>
      </c>
      <c r="E12" s="15">
        <v>15</v>
      </c>
      <c r="F12" s="15">
        <v>15</v>
      </c>
      <c r="G12" s="15">
        <v>15</v>
      </c>
      <c r="H12" s="15">
        <v>15</v>
      </c>
      <c r="I12" s="15">
        <v>15</v>
      </c>
      <c r="J12" s="15">
        <v>15</v>
      </c>
      <c r="K12" s="15">
        <v>15</v>
      </c>
      <c r="L12" s="15">
        <v>15</v>
      </c>
      <c r="M12" s="15">
        <v>15</v>
      </c>
    </row>
    <row r="13" spans="1:13" ht="12.75">
      <c r="A13" s="13" t="s">
        <v>15</v>
      </c>
      <c r="B13" s="12">
        <f>B12</f>
        <v>15</v>
      </c>
      <c r="C13" s="12">
        <f aca="true" t="shared" si="0" ref="C13:M13">IF(C11&lt;=$B$9,C12+SUM(B16:B27),0)</f>
        <v>30</v>
      </c>
      <c r="D13" s="12">
        <f t="shared" si="0"/>
        <v>45</v>
      </c>
      <c r="E13" s="12">
        <f t="shared" si="0"/>
        <v>57</v>
      </c>
      <c r="F13" s="12">
        <f t="shared" si="0"/>
        <v>57</v>
      </c>
      <c r="G13" s="12">
        <f t="shared" si="0"/>
        <v>57</v>
      </c>
      <c r="H13" s="12">
        <f t="shared" si="0"/>
        <v>57</v>
      </c>
      <c r="I13" s="12">
        <f t="shared" si="0"/>
        <v>57</v>
      </c>
      <c r="J13" s="12">
        <f t="shared" si="0"/>
        <v>57</v>
      </c>
      <c r="K13" s="12">
        <f t="shared" si="0"/>
        <v>0</v>
      </c>
      <c r="L13" s="12">
        <f t="shared" si="0"/>
        <v>0</v>
      </c>
      <c r="M13" s="12">
        <f t="shared" si="0"/>
        <v>0</v>
      </c>
    </row>
    <row r="14" spans="1:13" ht="12.75">
      <c r="A14" s="13" t="s">
        <v>16</v>
      </c>
      <c r="B14" s="12">
        <f>IF(B30&lt;B31,B13-B31,0)</f>
        <v>0</v>
      </c>
      <c r="C14" s="12">
        <f aca="true" t="shared" si="1" ref="C14:M14">IF(C13&gt;$B$5,C13-C31,0)</f>
        <v>0</v>
      </c>
      <c r="D14" s="12">
        <f t="shared" si="1"/>
        <v>3</v>
      </c>
      <c r="E14" s="12">
        <f t="shared" si="1"/>
        <v>15</v>
      </c>
      <c r="F14" s="12">
        <f t="shared" si="1"/>
        <v>15</v>
      </c>
      <c r="G14" s="12">
        <f t="shared" si="1"/>
        <v>15</v>
      </c>
      <c r="H14" s="12">
        <f t="shared" si="1"/>
        <v>15</v>
      </c>
      <c r="I14" s="12">
        <f t="shared" si="1"/>
        <v>15</v>
      </c>
      <c r="J14" s="12">
        <f t="shared" si="1"/>
        <v>15</v>
      </c>
      <c r="K14" s="12">
        <f t="shared" si="1"/>
        <v>0</v>
      </c>
      <c r="L14" s="12">
        <f t="shared" si="1"/>
        <v>0</v>
      </c>
      <c r="M14" s="12">
        <f t="shared" si="1"/>
        <v>0</v>
      </c>
    </row>
    <row r="15" spans="1:13" ht="12.7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3" t="s">
        <v>12</v>
      </c>
      <c r="B16" s="12">
        <f>IF(B12&gt;$B$5,$B$5,B12)</f>
        <v>15</v>
      </c>
      <c r="C16" s="12">
        <f aca="true" t="shared" si="2" ref="C16:M16">IF(C11&lt;=$B$9,IF(C30&lt;$B$5,IF(C13&lt;$B$5,C12,$B$5-C30),0),"")</f>
        <v>15</v>
      </c>
      <c r="D16" s="12">
        <f t="shared" si="2"/>
        <v>12</v>
      </c>
      <c r="E16" s="12">
        <f t="shared" si="2"/>
        <v>15</v>
      </c>
      <c r="F16" s="12">
        <f t="shared" si="2"/>
        <v>15</v>
      </c>
      <c r="G16" s="12">
        <f t="shared" si="2"/>
        <v>12</v>
      </c>
      <c r="H16" s="12">
        <f t="shared" si="2"/>
        <v>15</v>
      </c>
      <c r="I16" s="12">
        <f t="shared" si="2"/>
        <v>15</v>
      </c>
      <c r="J16" s="12">
        <f t="shared" si="2"/>
        <v>12</v>
      </c>
      <c r="K16" s="12">
        <f t="shared" si="2"/>
      </c>
      <c r="L16" s="12">
        <f t="shared" si="2"/>
      </c>
      <c r="M16" s="12">
        <f t="shared" si="2"/>
      </c>
    </row>
    <row r="17" spans="1:13" ht="12.75">
      <c r="A17" s="14">
        <v>2</v>
      </c>
      <c r="B17" s="12"/>
      <c r="C17" s="12">
        <f aca="true" t="shared" si="3" ref="C17:M17">IF(C11&lt;=$B$9,IF($A17&lt;=$B$7,B16,""),"")</f>
        <v>15</v>
      </c>
      <c r="D17" s="12">
        <f t="shared" si="3"/>
        <v>15</v>
      </c>
      <c r="E17" s="12">
        <f t="shared" si="3"/>
        <v>12</v>
      </c>
      <c r="F17" s="12">
        <f t="shared" si="3"/>
        <v>15</v>
      </c>
      <c r="G17" s="12">
        <f t="shared" si="3"/>
        <v>15</v>
      </c>
      <c r="H17" s="12">
        <f t="shared" si="3"/>
        <v>12</v>
      </c>
      <c r="I17" s="12">
        <f t="shared" si="3"/>
        <v>15</v>
      </c>
      <c r="J17" s="12">
        <f t="shared" si="3"/>
        <v>15</v>
      </c>
      <c r="K17" s="12">
        <f t="shared" si="3"/>
      </c>
      <c r="L17" s="12">
        <f t="shared" si="3"/>
      </c>
      <c r="M17" s="12">
        <f t="shared" si="3"/>
      </c>
    </row>
    <row r="18" spans="1:13" ht="12.75">
      <c r="A18" s="14">
        <v>3</v>
      </c>
      <c r="B18" s="12"/>
      <c r="C18" s="12"/>
      <c r="D18" s="12">
        <f aca="true" t="shared" si="4" ref="D18:M18">IF(D$11&lt;=$B$9,IF($A18&lt;=$B$7,C17,""),"")</f>
        <v>15</v>
      </c>
      <c r="E18" s="12">
        <f t="shared" si="4"/>
        <v>15</v>
      </c>
      <c r="F18" s="12">
        <f t="shared" si="4"/>
        <v>12</v>
      </c>
      <c r="G18" s="12">
        <f t="shared" si="4"/>
        <v>15</v>
      </c>
      <c r="H18" s="12">
        <f t="shared" si="4"/>
        <v>15</v>
      </c>
      <c r="I18" s="12">
        <f t="shared" si="4"/>
        <v>12</v>
      </c>
      <c r="J18" s="12">
        <f t="shared" si="4"/>
        <v>15</v>
      </c>
      <c r="K18" s="12">
        <f t="shared" si="4"/>
      </c>
      <c r="L18" s="12">
        <f t="shared" si="4"/>
      </c>
      <c r="M18" s="12">
        <f t="shared" si="4"/>
      </c>
    </row>
    <row r="19" spans="1:13" ht="12.75">
      <c r="A19" s="14">
        <v>4</v>
      </c>
      <c r="B19" s="12"/>
      <c r="C19" s="12"/>
      <c r="D19" s="12"/>
      <c r="E19" s="12">
        <f aca="true" t="shared" si="5" ref="E19:M19">IF(E$11&lt;=$B$9,IF($A19&lt;=$B$7,D18,""),"")</f>
      </c>
      <c r="F19" s="12">
        <f t="shared" si="5"/>
      </c>
      <c r="G19" s="12">
        <f t="shared" si="5"/>
      </c>
      <c r="H19" s="12">
        <f t="shared" si="5"/>
      </c>
      <c r="I19" s="12">
        <f t="shared" si="5"/>
      </c>
      <c r="J19" s="12">
        <f t="shared" si="5"/>
      </c>
      <c r="K19" s="12">
        <f t="shared" si="5"/>
      </c>
      <c r="L19" s="12">
        <f t="shared" si="5"/>
      </c>
      <c r="M19" s="12">
        <f t="shared" si="5"/>
      </c>
    </row>
    <row r="20" spans="1:13" ht="12.75">
      <c r="A20" s="14">
        <v>5</v>
      </c>
      <c r="B20" s="12"/>
      <c r="C20" s="12"/>
      <c r="D20" s="12"/>
      <c r="E20" s="12"/>
      <c r="F20" s="12">
        <f aca="true" t="shared" si="6" ref="F20:M20">IF(F$11&lt;=$B$9,IF($A20&lt;=$B$7,E19,""),"")</f>
      </c>
      <c r="G20" s="12">
        <f t="shared" si="6"/>
      </c>
      <c r="H20" s="12">
        <f t="shared" si="6"/>
      </c>
      <c r="I20" s="12">
        <f t="shared" si="6"/>
      </c>
      <c r="J20" s="12">
        <f t="shared" si="6"/>
      </c>
      <c r="K20" s="12">
        <f t="shared" si="6"/>
      </c>
      <c r="L20" s="12">
        <f t="shared" si="6"/>
      </c>
      <c r="M20" s="12">
        <f t="shared" si="6"/>
      </c>
    </row>
    <row r="21" spans="1:13" ht="12.75">
      <c r="A21" s="14">
        <v>6</v>
      </c>
      <c r="B21" s="12"/>
      <c r="C21" s="12"/>
      <c r="D21" s="12"/>
      <c r="E21" s="12"/>
      <c r="F21" s="12"/>
      <c r="G21" s="12">
        <f aca="true" t="shared" si="7" ref="G21:M21">IF(G$11&lt;=$B$9,IF($A21&lt;=$B$7,F20,""),"")</f>
      </c>
      <c r="H21" s="12">
        <f t="shared" si="7"/>
      </c>
      <c r="I21" s="12">
        <f t="shared" si="7"/>
      </c>
      <c r="J21" s="12">
        <f t="shared" si="7"/>
      </c>
      <c r="K21" s="12">
        <f t="shared" si="7"/>
      </c>
      <c r="L21" s="12">
        <f t="shared" si="7"/>
      </c>
      <c r="M21" s="12">
        <f t="shared" si="7"/>
      </c>
    </row>
    <row r="22" spans="1:13" ht="12.75">
      <c r="A22" s="14">
        <v>7</v>
      </c>
      <c r="B22" s="12"/>
      <c r="C22" s="12"/>
      <c r="D22" s="12"/>
      <c r="E22" s="12"/>
      <c r="F22" s="12"/>
      <c r="G22" s="12"/>
      <c r="H22" s="12">
        <f aca="true" t="shared" si="8" ref="H22:M22">IF(H$11&lt;=$B$9,IF($A22&lt;=$B$7,G21,""),"")</f>
      </c>
      <c r="I22" s="12">
        <f t="shared" si="8"/>
      </c>
      <c r="J22" s="12">
        <f t="shared" si="8"/>
      </c>
      <c r="K22" s="12">
        <f t="shared" si="8"/>
      </c>
      <c r="L22" s="12">
        <f t="shared" si="8"/>
      </c>
      <c r="M22" s="12">
        <f t="shared" si="8"/>
      </c>
    </row>
    <row r="23" spans="1:13" ht="12.75">
      <c r="A23" s="14">
        <v>8</v>
      </c>
      <c r="B23" s="12"/>
      <c r="C23" s="12"/>
      <c r="D23" s="12"/>
      <c r="E23" s="12"/>
      <c r="F23" s="12"/>
      <c r="G23" s="12"/>
      <c r="H23" s="12"/>
      <c r="I23" s="12">
        <f>IF(I$11&lt;=$B$9,IF($A23&lt;=$B$7,H22,""),"")</f>
      </c>
      <c r="J23" s="12">
        <f>IF(J$11&lt;=$B$9,IF($A23&lt;=$B$7,I22,""),"")</f>
      </c>
      <c r="K23" s="12">
        <f>IF(K$11&lt;=$B$9,IF($A23&lt;=$B$7,J22,""),"")</f>
      </c>
      <c r="L23" s="12">
        <f>IF(L$11&lt;=$B$9,IF($A23&lt;=$B$7,K22,""),"")</f>
      </c>
      <c r="M23" s="12">
        <f>IF(M$11&lt;=$B$9,IF($A23&lt;=$B$7,L22,""),"")</f>
      </c>
    </row>
    <row r="24" spans="1:13" ht="12.75">
      <c r="A24" s="14">
        <v>9</v>
      </c>
      <c r="B24" s="12"/>
      <c r="C24" s="12"/>
      <c r="D24" s="12"/>
      <c r="E24" s="12"/>
      <c r="F24" s="12"/>
      <c r="G24" s="12"/>
      <c r="H24" s="12"/>
      <c r="I24" s="12"/>
      <c r="J24" s="12">
        <f>IF(J$11&lt;=$B$9,IF($A24&lt;=$B$7,I23,""),"")</f>
      </c>
      <c r="K24" s="12">
        <f>IF(K$11&lt;=$B$9,IF($A24&lt;=$B$7,J23,""),"")</f>
      </c>
      <c r="L24" s="12">
        <f>IF(L$11&lt;=$B$9,IF($A24&lt;=$B$7,K23,""),"")</f>
      </c>
      <c r="M24" s="12">
        <f>IF(M$11&lt;=$B$9,IF($A24&lt;=$B$7,L23,""),"")</f>
      </c>
    </row>
    <row r="25" spans="1:13" ht="12.75">
      <c r="A25" s="14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>
        <f aca="true" t="shared" si="9" ref="K25:M27">IF(K19&lt;=$B$9,IF($A25&lt;=$B$7,J24,""),"")</f>
      </c>
      <c r="L25" s="12">
        <f t="shared" si="9"/>
      </c>
      <c r="M25" s="12">
        <f t="shared" si="9"/>
      </c>
    </row>
    <row r="26" spans="1:13" ht="12.75">
      <c r="A26" s="14">
        <v>11</v>
      </c>
      <c r="B26" s="12"/>
      <c r="C26" s="12"/>
      <c r="D26" s="12"/>
      <c r="E26" s="12"/>
      <c r="F26" s="12"/>
      <c r="G26" s="12"/>
      <c r="H26" s="12"/>
      <c r="I26" s="12"/>
      <c r="J26" s="12"/>
      <c r="K26" s="12">
        <f t="shared" si="9"/>
      </c>
      <c r="L26" s="12">
        <f t="shared" si="9"/>
      </c>
      <c r="M26" s="12">
        <f t="shared" si="9"/>
      </c>
    </row>
    <row r="27" spans="1:13" ht="12.75">
      <c r="A27" s="14">
        <v>12</v>
      </c>
      <c r="B27" s="12"/>
      <c r="C27" s="12"/>
      <c r="D27" s="12"/>
      <c r="E27" s="12"/>
      <c r="F27" s="12"/>
      <c r="G27" s="12"/>
      <c r="H27" s="12"/>
      <c r="I27" s="12"/>
      <c r="J27" s="12"/>
      <c r="K27" s="12">
        <f t="shared" si="9"/>
      </c>
      <c r="L27" s="12">
        <f t="shared" si="9"/>
      </c>
      <c r="M27" s="12">
        <f t="shared" si="9"/>
      </c>
    </row>
    <row r="28" spans="1:13" ht="12.75">
      <c r="A28" s="13" t="s">
        <v>8</v>
      </c>
      <c r="B28" s="14">
        <f ca="1">IF(B11&lt;=$B$9,ROUNDUP(IF(B11&gt;$B$7,OFFSET(B16,$B$7-1,0)*$B$6,0),0),0)</f>
        <v>0</v>
      </c>
      <c r="C28" s="14">
        <f aca="true" ca="1" t="shared" si="10" ref="C28:M28">IF(C11&lt;=$B$9,ROUNDUP(IF(C11&gt;$B$7,OFFSET(C16,$B$7-1,-1)*$B$6,0),0),0)</f>
        <v>0</v>
      </c>
      <c r="D28" s="14">
        <f ca="1" t="shared" si="10"/>
        <v>0</v>
      </c>
      <c r="E28" s="14">
        <f ca="1" t="shared" si="10"/>
        <v>5</v>
      </c>
      <c r="F28" s="14">
        <f ca="1" t="shared" si="10"/>
        <v>5</v>
      </c>
      <c r="G28" s="14">
        <f ca="1" t="shared" si="10"/>
        <v>4</v>
      </c>
      <c r="H28" s="14">
        <f ca="1" t="shared" si="10"/>
        <v>5</v>
      </c>
      <c r="I28" s="14">
        <f ca="1" t="shared" si="10"/>
        <v>5</v>
      </c>
      <c r="J28" s="14">
        <f ca="1" t="shared" si="10"/>
        <v>4</v>
      </c>
      <c r="K28" s="14">
        <f ca="1" t="shared" si="10"/>
        <v>0</v>
      </c>
      <c r="L28" s="14">
        <f ca="1" t="shared" si="10"/>
        <v>0</v>
      </c>
      <c r="M28" s="14">
        <f ca="1" t="shared" si="10"/>
        <v>0</v>
      </c>
    </row>
    <row r="30" spans="1:13" ht="12.75" hidden="1">
      <c r="A30" s="6" t="s">
        <v>9</v>
      </c>
      <c r="B30" s="1">
        <f>SUM(B17:B27)</f>
        <v>0</v>
      </c>
      <c r="C30" s="1">
        <f aca="true" t="shared" si="11" ref="C30:M30">SUM(C17:C27)</f>
        <v>15</v>
      </c>
      <c r="D30" s="1">
        <f t="shared" si="11"/>
        <v>30</v>
      </c>
      <c r="E30" s="1">
        <f t="shared" si="11"/>
        <v>27</v>
      </c>
      <c r="F30" s="1">
        <f t="shared" si="11"/>
        <v>27</v>
      </c>
      <c r="G30" s="1">
        <f t="shared" si="11"/>
        <v>30</v>
      </c>
      <c r="H30" s="1">
        <f t="shared" si="11"/>
        <v>27</v>
      </c>
      <c r="I30" s="1">
        <f t="shared" si="11"/>
        <v>27</v>
      </c>
      <c r="J30" s="1">
        <f t="shared" si="11"/>
        <v>30</v>
      </c>
      <c r="K30" s="1">
        <f t="shared" si="11"/>
        <v>0</v>
      </c>
      <c r="L30" s="1">
        <f t="shared" si="11"/>
        <v>0</v>
      </c>
      <c r="M30" s="1">
        <f t="shared" si="11"/>
        <v>0</v>
      </c>
    </row>
    <row r="31" spans="1:13" ht="12.75">
      <c r="A31" s="6" t="s">
        <v>10</v>
      </c>
      <c r="B31" s="2">
        <f>SUM(B16:B27)</f>
        <v>15</v>
      </c>
      <c r="C31" s="2">
        <f aca="true" t="shared" si="12" ref="C31:M31">SUM(C16:C27)</f>
        <v>30</v>
      </c>
      <c r="D31" s="2">
        <f t="shared" si="12"/>
        <v>42</v>
      </c>
      <c r="E31" s="2">
        <f t="shared" si="12"/>
        <v>42</v>
      </c>
      <c r="F31" s="2">
        <f t="shared" si="12"/>
        <v>42</v>
      </c>
      <c r="G31" s="2">
        <f t="shared" si="12"/>
        <v>42</v>
      </c>
      <c r="H31" s="2">
        <f t="shared" si="12"/>
        <v>42</v>
      </c>
      <c r="I31" s="2">
        <f t="shared" si="12"/>
        <v>42</v>
      </c>
      <c r="J31" s="2">
        <f t="shared" si="12"/>
        <v>42</v>
      </c>
      <c r="K31" s="2">
        <f t="shared" si="12"/>
        <v>0</v>
      </c>
      <c r="L31" s="2">
        <f t="shared" si="12"/>
        <v>0</v>
      </c>
      <c r="M31" s="2">
        <f t="shared" si="12"/>
        <v>0</v>
      </c>
    </row>
    <row r="32" ht="12.75">
      <c r="H32" s="9"/>
    </row>
    <row r="33" spans="1:13" ht="12.75">
      <c r="A33" s="6" t="s">
        <v>11</v>
      </c>
      <c r="B33" s="10">
        <f aca="true" t="shared" si="13" ref="B33:M33">B28*$B$8</f>
        <v>0</v>
      </c>
      <c r="C33" s="10">
        <f t="shared" si="13"/>
        <v>0</v>
      </c>
      <c r="D33" s="10">
        <f t="shared" si="13"/>
        <v>0</v>
      </c>
      <c r="E33" s="10">
        <f t="shared" si="13"/>
        <v>500000</v>
      </c>
      <c r="F33" s="10">
        <f t="shared" si="13"/>
        <v>500000</v>
      </c>
      <c r="G33" s="10">
        <f t="shared" si="13"/>
        <v>400000</v>
      </c>
      <c r="H33" s="10">
        <f t="shared" si="13"/>
        <v>500000</v>
      </c>
      <c r="I33" s="10">
        <f t="shared" si="13"/>
        <v>500000</v>
      </c>
      <c r="J33" s="10">
        <f t="shared" si="13"/>
        <v>400000</v>
      </c>
      <c r="K33" s="10">
        <f t="shared" si="13"/>
        <v>0</v>
      </c>
      <c r="L33" s="10">
        <f t="shared" si="13"/>
        <v>0</v>
      </c>
      <c r="M33" s="10">
        <f t="shared" si="13"/>
        <v>0</v>
      </c>
    </row>
    <row r="34" spans="1:13" ht="12.75">
      <c r="A34" s="6" t="s">
        <v>13</v>
      </c>
      <c r="B34" s="9">
        <f>B33</f>
        <v>0</v>
      </c>
      <c r="C34" s="9">
        <f>IF(C33&lt;&gt;0,SUM(B33:C33),0)</f>
        <v>0</v>
      </c>
      <c r="D34" s="9">
        <f>IF(D33&lt;&gt;0,SUM(B33:D33),0)</f>
        <v>0</v>
      </c>
      <c r="E34" s="9">
        <f>IF(E33&lt;&gt;0,SUM(B33:E33),0)</f>
        <v>500000</v>
      </c>
      <c r="F34" s="9">
        <f>IF(F33&lt;&gt;0,SUM(A33:F33),0)</f>
        <v>1000000</v>
      </c>
      <c r="G34" s="9">
        <f>IF(G33&lt;&gt;0,SUM(A33:G33),0)</f>
        <v>1400000</v>
      </c>
      <c r="H34" s="9">
        <f>IF(H33&lt;&gt;0,SUM(B33:H33),0)</f>
        <v>1900000</v>
      </c>
      <c r="I34" s="9">
        <f>IF(I33&lt;&gt;0,SUM(A33:I33),0)</f>
        <v>2400000</v>
      </c>
      <c r="J34" s="9">
        <f>IF(J33&lt;&gt;0,SUM(A33:J33),0)</f>
        <v>2800000</v>
      </c>
      <c r="K34" s="9">
        <f>IF(K33&lt;&gt;0,SUM(B33:K33),0)</f>
        <v>0</v>
      </c>
      <c r="L34" s="9">
        <f>IF(L33&lt;&gt;0,SUM(C33:L33),0)</f>
        <v>0</v>
      </c>
      <c r="M34" s="9">
        <f>IF(M33&lt;&gt;0,SUM(D33:M33),0)</f>
        <v>0</v>
      </c>
    </row>
    <row r="41" ht="12.75">
      <c r="I41" s="11"/>
    </row>
  </sheetData>
  <sheetProtection/>
  <mergeCells count="1">
    <mergeCell ref="B2:C2"/>
  </mergeCells>
  <printOptions horizontalCentered="1"/>
  <pageMargins left="0.25" right="0.25" top="0.75" bottom="0.75" header="0.3" footer="0.3"/>
  <pageSetup horizontalDpi="300" verticalDpi="300" orientation="landscape" scale="75" r:id="rId2"/>
  <headerFooter scaleWithDoc="0">
    <oddHeader>&amp;C&amp;12&amp;A</oddHeader>
    <oddFooter>&amp;L&amp;8© 2016 Pragmatic Marketing, Inc. All rights reserved. Clients of Pragmatic Marketing are granted a limited license to use internally, for non-commercial purposes.&amp;R&amp;8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Constraint Analysis</dc:title>
  <dc:subject/>
  <dc:creator>David Daniels</dc:creator>
  <cp:keywords/>
  <dc:description/>
  <cp:lastModifiedBy>Sarah Mitchell</cp:lastModifiedBy>
  <cp:lastPrinted>2016-01-12T22:19:37Z</cp:lastPrinted>
  <dcterms:created xsi:type="dcterms:W3CDTF">2009-02-25T20:00:21Z</dcterms:created>
  <dcterms:modified xsi:type="dcterms:W3CDTF">2016-01-12T22:20:11Z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/>
  </property>
  <property fmtid="{D5CDD505-2E9C-101B-9397-08002B2CF9AE}" pid="3" name="Description of content">
    <vt:lpwstr/>
  </property>
  <property fmtid="{D5CDD505-2E9C-101B-9397-08002B2CF9AE}" pid="4" name="Author0">
    <vt:lpwstr>Pragmatic Marketing - www.PragmaticMarketing.com</vt:lpwstr>
  </property>
  <property fmtid="{D5CDD505-2E9C-101B-9397-08002B2CF9AE}" pid="5" name="Track">
    <vt:lpwstr/>
  </property>
  <property fmtid="{D5CDD505-2E9C-101B-9397-08002B2CF9AE}" pid="6" name="Products and Services">
    <vt:lpwstr/>
  </property>
  <property fmtid="{D5CDD505-2E9C-101B-9397-08002B2CF9AE}" pid="7" name="Type of offering">
    <vt:lpwstr/>
  </property>
  <property fmtid="{D5CDD505-2E9C-101B-9397-08002B2CF9AE}" pid="8" name="Release Status">
    <vt:lpwstr/>
  </property>
  <property fmtid="{D5CDD505-2E9C-101B-9397-08002B2CF9AE}" pid="9" name="Comment">
    <vt:lpwstr/>
  </property>
</Properties>
</file>